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a471cfec7daec0c4/Desktop/IMPLEMENTATION/DELIVERABLES/TOOLS/downloads/"/>
    </mc:Choice>
  </mc:AlternateContent>
  <xr:revisionPtr revIDLastSave="1" documentId="8_{1B098FF8-4494-48E0-98DD-56308AD8B295}" xr6:coauthVersionLast="47" xr6:coauthVersionMax="47" xr10:uidLastSave="{C852B9A9-627E-4DFE-B4AA-35446C689056}"/>
  <bookViews>
    <workbookView xWindow="-120" yWindow="-120" windowWidth="29040" windowHeight="15720" tabRatio="500" xr2:uid="{00000000-000D-0000-FFFF-FFFF00000000}"/>
  </bookViews>
  <sheets>
    <sheet name="Home Office Expenses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2" i="1" l="1"/>
  <c r="B111" i="1"/>
  <c r="B109" i="1"/>
  <c r="B108" i="1"/>
  <c r="B107" i="1"/>
  <c r="D102" i="1"/>
  <c r="B97" i="1"/>
  <c r="B96" i="1"/>
  <c r="B95" i="1"/>
  <c r="B93" i="1"/>
  <c r="B92" i="1"/>
  <c r="B84" i="1"/>
  <c r="B83" i="1"/>
  <c r="B82" i="1"/>
  <c r="B81" i="1"/>
  <c r="B80" i="1"/>
  <c r="B79" i="1"/>
  <c r="B78" i="1"/>
  <c r="B77" i="1"/>
  <c r="C77" i="1" s="1"/>
  <c r="D76" i="1"/>
  <c r="C76" i="1"/>
  <c r="B76" i="1"/>
  <c r="D75" i="1"/>
  <c r="C75" i="1"/>
  <c r="B75" i="1"/>
  <c r="B67" i="1"/>
  <c r="B66" i="1"/>
  <c r="B52" i="1"/>
  <c r="B50" i="1"/>
  <c r="B48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7" i="1"/>
  <c r="D26" i="1"/>
  <c r="D25" i="1"/>
  <c r="B18" i="1"/>
  <c r="B16" i="1"/>
  <c r="B11" i="1"/>
  <c r="C78" i="1" l="1"/>
  <c r="D77" i="1"/>
  <c r="C79" i="1" l="1"/>
  <c r="D78" i="1"/>
  <c r="C80" i="1" l="1"/>
  <c r="D79" i="1"/>
  <c r="C81" i="1" l="1"/>
  <c r="D80" i="1"/>
  <c r="C82" i="1" l="1"/>
  <c r="D81" i="1"/>
  <c r="C83" i="1" l="1"/>
  <c r="D82" i="1"/>
  <c r="C84" i="1" l="1"/>
  <c r="D84" i="1" s="1"/>
  <c r="D83" i="1"/>
</calcChain>
</file>

<file path=xl/sharedStrings.xml><?xml version="1.0" encoding="utf-8"?>
<sst xmlns="http://schemas.openxmlformats.org/spreadsheetml/2006/main" count="102" uniqueCount="100">
  <si>
    <t>Tax Year: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</si>
  <si>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</si>
  <si>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</si>
  <si>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</si>
  <si>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</si>
  <si>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</si>
  <si>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</si>
  <si>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</si>
  <si>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</si>
  <si>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</si>
  <si>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</si>
  <si>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</si>
  <si>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</si>
  <si>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Property Taxes</t>
  </si>
  <si>
    <t>HOA Fees</t>
  </si>
  <si>
    <t>Business Use Percentage</t>
  </si>
  <si>
    <t>Home Office Deduction Worksheet</t>
  </si>
  <si>
    <t>IRC §280A - Regular vs. Simplified Method with Depreciation Analysis</t>
  </si>
  <si>
    <t>⏱ Estimated Time: 2-4 hours to measure, calculate, and document</t>
  </si>
  <si>
    <t>Taxpayer Name:</t>
  </si>
  <si>
    <t>STEP 1: SQUARE FOOTAGE CALCULATION</t>
  </si>
  <si>
    <t>Total Home Square Footage</t>
  </si>
  <si>
    <t>Home Office Square Footage (exclusive business use)</t>
  </si>
  <si>
    <t>METHOD 1: SIMPLIFIED ($5/sq ft, max 300 sq ft = $1,500)</t>
  </si>
  <si>
    <t>Sq Ft Used (lesser of office or 300)</t>
  </si>
  <si>
    <t>Rate per Square Foot</t>
  </si>
  <si>
    <t>SIMPLIFIED METHOD DEDUCTION</t>
  </si>
  <si>
    <t>METHOD 2: REGULAR (Actual Expenses)</t>
  </si>
  <si>
    <t>Expense Type</t>
  </si>
  <si>
    <t>Total Amount</t>
  </si>
  <si>
    <t>Business %</t>
  </si>
  <si>
    <t>Deductible</t>
  </si>
  <si>
    <t>DIRECT EXPENSES (100% Deductible)</t>
  </si>
  <si>
    <t>Office repairs/maintenance</t>
  </si>
  <si>
    <t>Office painting/decorating</t>
  </si>
  <si>
    <t>Office-only equipment</t>
  </si>
  <si>
    <t>INDIRECT EXPENSES (Prorated by Business %)</t>
  </si>
  <si>
    <t>Mortgage Interest / Rent</t>
  </si>
  <si>
    <t>Homeowners/Renters Insurance</t>
  </si>
  <si>
    <t>Utilities (electric, gas, water)</t>
  </si>
  <si>
    <t>Internet Service</t>
  </si>
  <si>
    <t>Trash/Recycling</t>
  </si>
  <si>
    <t>Home Security</t>
  </si>
  <si>
    <t>General Repairs</t>
  </si>
  <si>
    <t>Lawn/Snow Removal</t>
  </si>
  <si>
    <t>Pest Control</t>
  </si>
  <si>
    <t>DEPRECIATION CALCULATION (39-Year Nonresidential Property)</t>
  </si>
  <si>
    <t>Date Business Use Began:</t>
  </si>
  <si>
    <t>Month #:</t>
  </si>
  <si>
    <t>Home Purchase Price (or FMV at conversion)</t>
  </si>
  <si>
    <t>Less: Land Value (not depreciable, typically 15-20%)</t>
  </si>
  <si>
    <t>Building Value</t>
  </si>
  <si>
    <t>Plus: Capital Improvements</t>
  </si>
  <si>
    <t>Total Depreciable Basis</t>
  </si>
  <si>
    <t>Business Portion of Basis</t>
  </si>
  <si>
    <t>FIRST-YEAR DEPRECIATION (Mid-Month Convention)</t>
  </si>
  <si>
    <t>39-year property uses mid-month convention. First year % based on month placed in service:</t>
  </si>
  <si>
    <t>Month:</t>
  </si>
  <si>
    <t>First-Year %:</t>
  </si>
  <si>
    <t>First-Year Depreciation % (enter from table above)</t>
  </si>
  <si>
    <t>First-Year Depreciation Amount</t>
  </si>
  <si>
    <t>Full-Year Depreciation (Years 2-39)</t>
  </si>
  <si>
    <t>Current Year Depreciation (for Regular Method)</t>
  </si>
  <si>
    <t>(Enter first-year amount if Year 1, otherwise enter full-year amount)</t>
  </si>
  <si>
    <t>10-YEAR DEPRECIATION SCHEDULE</t>
  </si>
  <si>
    <t>Year</t>
  </si>
  <si>
    <t>Annual Depreciation</t>
  </si>
  <si>
    <t>Cumulative</t>
  </si>
  <si>
    <t>Remaining Basis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</si>
  <si>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</si>
  <si>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</si>
  <si>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</si>
  <si>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</si>
  <si>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</si>
  <si>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</si>
  <si>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</si>
  <si>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</si>
  <si>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</si>
  <si>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</si>
  <si>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⚠️ DEPRECIATION RECAPTURE ANALYSIS</t>
  </si>
  <si>
    <t>When you sell your home, depreciation taken must be 'recaptured' and taxed at 25%,</t>
  </si>
  <si>
    <t>even if you qualify for the capital gains exclusion on the rest of the gain.</t>
  </si>
  <si>
    <t>Years Using Regular Method (enter):</t>
  </si>
  <si>
    <t>Total Depreciation Taken (estimate)</t>
  </si>
  <si>
    <t>Estimated Recapture Tax (@ 25%)</t>
  </si>
  <si>
    <t>Total Deductions Taken (estimate)</t>
  </si>
  <si>
    <t>Tax Savings from Deductions (@ 42%)</t>
  </si>
  <si>
    <t>NET BENEFIT (Savings - Recapture)</t>
  </si>
  <si>
    <t>Note: If you plan to sell soon, Simplified Method avoids recapture entirely.</t>
  </si>
  <si>
    <t>REGULAR METHOD TOTAL (This Year)</t>
  </si>
  <si>
    <t>METHOD COMPARISON</t>
  </si>
  <si>
    <t>Simplified Method Deduction</t>
  </si>
  <si>
    <t>Regular Method Deduction</t>
  </si>
  <si>
    <t>Difference (Regular - Simplified)</t>
  </si>
  <si>
    <t>RECOMMENDED METHOD</t>
  </si>
  <si>
    <t>DEDUCTION TO CLAIM</t>
  </si>
  <si>
    <t>Consider: If Regular Method only slightly exceeds Simplified, the recapture</t>
  </si>
  <si>
    <t>risk may not be worth it. Review the Recapture Analysis above.</t>
  </si>
  <si>
    <t>The Eiduk Pathway™ | DIY Toolkit v5.0 | © 2026 Eiduk Tax &amp; Wealth</t>
  </si>
  <si>
    <t>This workbook does not constitute individual tax, legal, or financial advice. Consult your advisor.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</si>
</sst>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&quot;$&quot;#,##0.00"/>
    <numFmt numFmtId="166" formatCode="&quot;$&quot;#,##0"/>
    <numFmt numFmtId="167" formatCode="0.000%"/>
  </numFmts>
  <fonts count="14" x14ac:knownFonts="1">
    <font>
      <sz val="11"/>
      <color theme="1"/>
      <name val="Calibri"/>
      <family val="2"/>
      <charset val="1"/>
    </font>
    <font>
      <b/>
      <sz val="18"/>
      <color rgb="FF1E3A5F"/>
      <name val="Calibri"/>
    </font>
    <font>
      <sz val="9"/>
      <color rgb="FF666666"/>
      <name val="Calibri"/>
    </font>
    <font>
      <sz val="9"/>
      <color rgb="FFDC2626"/>
      <name val="Calibri"/>
    </font>
    <font>
      <sz val="10"/>
      <color theme="1"/>
      <name val="Calibri"/>
    </font>
    <font>
      <b/>
      <sz val="10"/>
      <color theme="1"/>
      <name val="Calibri"/>
    </font>
    <font>
      <sz val="11"/>
      <color rgb="FF0000FF"/>
      <name val="Calibri"/>
    </font>
    <font>
      <b/>
      <sz val="12"/>
      <color rgb="FFFFFFFF"/>
      <name val="Calibri"/>
    </font>
    <font>
      <sz val="11"/>
      <color theme="1"/>
      <name val="Calibri"/>
    </font>
    <font>
      <b/>
      <sz val="10"/>
      <color rgb="FF1E40AF"/>
      <name val="Calibri"/>
    </font>
    <font>
      <b/>
      <sz val="11"/>
      <color theme="1"/>
      <name val="Calibri"/>
    </font>
    <font>
      <b/>
      <sz val="11"/>
      <color rgb="FF1E40AF"/>
      <name val="Calibri"/>
    </font>
    <font>
      <sz val="9"/>
      <color rgb="FF94A3B8"/>
      <name val="Calibri"/>
    </font>
    <font>
      <sz val="8"/>
      <color rgb="FF94A3B8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563EB"/>
        <bgColor indexed="64"/>
      </patternFill>
    </fill>
    <fill>
      <patternFill patternType="solid">
        <fgColor rgb="FFEFF6FF"/>
        <bgColor indexed="64"/>
      </patternFill>
    </fill>
    <fill>
      <patternFill patternType="solid">
        <fgColor rgb="FF059669"/>
        <bgColor indexed="64"/>
      </patternFill>
    </fill>
    <fill>
      <patternFill patternType="solid">
        <fgColor rgb="FFD1FAE5"/>
        <bgColor indexed="64"/>
      </patternFill>
    </fill>
    <fill>
      <patternFill patternType="solid">
        <fgColor rgb="FFF3F4F6"/>
        <bgColor indexed="64"/>
      </patternFill>
    </fill>
    <fill>
      <patternFill patternType="solid">
        <fgColor rgb="FFDC2626"/>
        <bgColor indexed="64"/>
      </patternFill>
    </fill>
    <fill>
      <patternFill patternType="solid">
        <fgColor rgb="FFFEE2E2"/>
        <bgColor indexed="64"/>
      </patternFill>
    </fill>
    <fill>
      <patternFill patternType="solid">
        <fgColor rgb="FFFEF3C7"/>
        <bgColor indexed="64"/>
      </patternFill>
    </fill>
    <fill>
      <patternFill patternType="solid">
        <fgColor rgb="FF1E3A5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7" fillId="3" borderId="0" xfId="0" applyFont="1" applyFill="1"/>
    <xf numFmtId="0" fontId="0" fillId="3" borderId="0" xfId="0" applyFill="1"/>
    <xf numFmtId="0" fontId="8" fillId="4" borderId="0" xfId="0" applyFont="1" applyFill="1"/>
    <xf numFmtId="164" fontId="8" fillId="4" borderId="0" xfId="0" applyNumberFormat="1" applyFont="1" applyFill="1"/>
    <xf numFmtId="0" fontId="7" fillId="5" borderId="0" xfId="0" applyFont="1" applyFill="1"/>
    <xf numFmtId="0" fontId="0" fillId="5" borderId="0" xfId="0" applyFill="1"/>
    <xf numFmtId="165" fontId="5" fillId="6" borderId="0" xfId="0" applyNumberFormat="1" applyFont="1" applyFill="1"/>
    <xf numFmtId="0" fontId="5" fillId="7" borderId="0" xfId="0" applyFont="1" applyFill="1"/>
    <xf numFmtId="0" fontId="9" fillId="0" borderId="0" xfId="0" applyFont="1"/>
    <xf numFmtId="9" fontId="8" fillId="0" borderId="0" xfId="0" applyNumberFormat="1" applyFont="1" applyAlignment="1">
      <alignment horizontal="center"/>
    </xf>
    <xf numFmtId="166" fontId="8" fillId="4" borderId="0" xfId="0" applyNumberFormat="1" applyFont="1" applyFill="1"/>
    <xf numFmtId="165" fontId="8" fillId="4" borderId="0" xfId="0" applyNumberFormat="1" applyFont="1" applyFill="1"/>
    <xf numFmtId="10" fontId="8" fillId="0" borderId="0" xfId="0" applyNumberFormat="1" applyFont="1" applyAlignment="1">
      <alignment horizontal="center"/>
    </xf>
    <xf numFmtId="165" fontId="5" fillId="4" borderId="0" xfId="0" applyNumberFormat="1" applyFont="1" applyFill="1"/>
    <xf numFmtId="165" fontId="8" fillId="0" borderId="0" xfId="0" applyNumberFormat="1" applyFont="1"/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67" fontId="6" fillId="2" borderId="0" xfId="0" applyNumberFormat="1" applyFont="1" applyFill="1"/>
    <xf numFmtId="0" fontId="5" fillId="0" borderId="0" xfId="0" applyFont="1" applyAlignment="1">
      <alignment horizontal="center"/>
    </xf>
    <xf numFmtId="165" fontId="6" fillId="2" borderId="0" xfId="0" applyNumberFormat="1" applyFont="1" applyFill="1"/>
    <xf numFmtId="0" fontId="2" fillId="0" borderId="0" xfId="0" applyFont="1" applyAlignment="1">
      <alignment horizontal="center"/>
    </xf>
    <xf numFmtId="0" fontId="5" fillId="7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0" fillId="8" borderId="0" xfId="0" applyFill="1"/>
    <xf numFmtId="165" fontId="8" fillId="9" borderId="0" xfId="0" applyNumberFormat="1" applyFont="1" applyFill="1"/>
    <xf numFmtId="165" fontId="5" fillId="10" borderId="0" xfId="0" applyNumberFormat="1" applyFont="1" applyFill="1"/>
    <xf numFmtId="0" fontId="0" fillId="7" borderId="0" xfId="0" applyFill="1"/>
    <xf numFmtId="165" fontId="5" fillId="7" borderId="0" xfId="0" applyNumberFormat="1" applyFont="1" applyFill="1"/>
    <xf numFmtId="0" fontId="10" fillId="0" borderId="0" xfId="0" applyFont="1"/>
    <xf numFmtId="0" fontId="11" fillId="10" borderId="0" xfId="0" applyFont="1" applyFill="1"/>
    <xf numFmtId="165" fontId="10" fillId="10" borderId="0" xfId="0" applyNumberFormat="1" applyFont="1" applyFill="1"/>
    <xf numFmtId="0" fontId="12" fillId="11" borderId="0" xfId="0" applyFont="1" applyFill="1" applyAlignment="1">
      <alignment horizontal="center"/>
    </xf>
    <xf numFmtId="0" fontId="0" fillId="11" borderId="0" xfId="0" applyFill="1"/>
    <xf numFmtId="0" fontId="13" fillId="0" borderId="0" xfId="0" applyFont="1" applyAlignment="1">
      <alignment horizontal="center"/>
    </xf>
    <xf numFmtId="49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7DEE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262ACE5-4A66-4299-89D8-0E487BA2BB62}">
  <we:reference id="wa200009404" version="1.0.0.5" store="en-US" storeType="OMEX"/>
  <we:alternateReferences>
    <we:reference id="wa200009404" version="1.0.0.5" store="wa200009404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8"/>
  <sheetViews>
    <sheetView tabSelected="1" topLeftCell="A66" zoomScaleNormal="100" workbookViewId="0">
      <selection activeCell="B4" sqref="B4"/>
    </sheetView>
  </sheetViews>
  <sheetFormatPr defaultColWidth="8.7109375" defaultRowHeight="15" x14ac:dyDescent="0.25"/>
  <cols>
    <col min="1" max="1" width="63.5703125" customWidth="1"/>
    <col min="2" max="4" width="26.42578125" customWidth="1"/>
    <col min="5" max="13" width="11" customWidth="1"/>
    <col min="14" max="14" width="14" customWidth="1"/>
  </cols>
  <sheetData>
    <row r="1" spans="1:4" ht="18" customHeight="1" x14ac:dyDescent="0.35">
      <c r="A1" s="1" t="s">
        <v>16</v>
      </c>
    </row>
    <row r="2" spans="1:4" x14ac:dyDescent="0.25">
      <c r="A2" s="2" t="s">
        <v>17</v>
      </c>
    </row>
    <row r="3" spans="1:4" x14ac:dyDescent="0.25">
      <c r="A3" s="3" t="s">
        <v>18</v>
      </c>
    </row>
    <row r="4" spans="1:4" x14ac:dyDescent="0.25">
      <c r="A4" s="5" t="s">
        <v>19</v>
      </c>
      <c r="B4" s="6"/>
      <c r="C4" s="5" t="s">
        <v>0</v>
      </c>
      <c r="D4" s="6"/>
    </row>
    <row r="7" spans="1:4" ht="15.75" x14ac:dyDescent="0.25">
      <c r="A7" s="7" t="s">
        <v>20</v>
      </c>
      <c r="B7" s="8"/>
      <c r="C7" s="8"/>
      <c r="D7" s="8"/>
    </row>
    <row r="9" spans="1:4" x14ac:dyDescent="0.25">
      <c r="A9" s="4" t="s">
        <v>21</v>
      </c>
      <c r="B9" s="6"/>
    </row>
    <row r="10" spans="1:4" x14ac:dyDescent="0.25">
      <c r="A10" s="4" t="s">
        <v>22</v>
      </c>
      <c r="B10" s="6"/>
    </row>
    <row r="11" spans="1:4" ht="15.75" customHeight="1" x14ac:dyDescent="0.25">
      <c r="A11" s="5" t="s">
        <v>15</v>
      </c>
      <c r="B11" s="10">
        <f>IF(B9&gt;0,B10/B9,0)</f>
        <v>0</v>
      </c>
    </row>
    <row r="14" spans="1:4" ht="15.75" x14ac:dyDescent="0.25">
      <c r="A14" s="11" t="s">
        <v>23</v>
      </c>
      <c r="B14" s="12"/>
      <c r="C14" s="12"/>
      <c r="D14" s="12"/>
    </row>
    <row r="16" spans="1:4" x14ac:dyDescent="0.25">
      <c r="A16" s="4" t="s">
        <v>24</v>
      </c>
      <c r="B16" s="9">
        <f>MIN(B10,300)</f>
        <v>300</v>
      </c>
    </row>
    <row r="17" spans="1:4" x14ac:dyDescent="0.25">
      <c r="A17" s="4" t="s">
        <v>25</v>
      </c>
      <c r="B17" s="41">
        <v>5</v>
      </c>
    </row>
    <row r="18" spans="1:4" x14ac:dyDescent="0.25">
      <c r="A18" s="5" t="s">
        <v>26</v>
      </c>
      <c r="B18" s="13">
        <f>B16*5</f>
        <v>1500</v>
      </c>
    </row>
    <row r="21" spans="1:4" ht="15.75" x14ac:dyDescent="0.25">
      <c r="A21" s="7" t="s">
        <v>27</v>
      </c>
      <c r="B21" s="8"/>
      <c r="C21" s="8"/>
      <c r="D21" s="8"/>
    </row>
    <row r="23" spans="1:4" x14ac:dyDescent="0.25">
      <c r="A23" s="14" t="s">
        <v>28</v>
      </c>
      <c r="B23" s="14" t="s">
        <v>29</v>
      </c>
      <c r="C23" s="14" t="s">
        <v>30</v>
      </c>
      <c r="D23" s="14" t="s">
        <v>31</v>
      </c>
    </row>
    <row r="24" spans="1:4" x14ac:dyDescent="0.25">
      <c r="A24" s="15" t="s">
        <v>32</v>
      </c>
    </row>
    <row r="25" spans="1:4" x14ac:dyDescent="0.25">
      <c r="A25" s="4" t="s">
        <v>33</v>
      </c>
      <c r="B25" s="6"/>
      <c r="C25" s="16">
        <v>1</v>
      </c>
      <c r="D25" s="17">
        <f>B25</f>
        <v>0</v>
      </c>
    </row>
    <row r="26" spans="1:4" x14ac:dyDescent="0.25">
      <c r="A26" s="4" t="s">
        <v>34</v>
      </c>
      <c r="B26" s="6"/>
      <c r="C26" s="16">
        <v>1</v>
      </c>
      <c r="D26" s="17">
        <f>B26</f>
        <v>0</v>
      </c>
    </row>
    <row r="27" spans="1:4" x14ac:dyDescent="0.25">
      <c r="A27" s="4" t="s">
        <v>35</v>
      </c>
      <c r="B27" s="6"/>
      <c r="C27" s="16">
        <v>1</v>
      </c>
      <c r="D27" s="18">
        <f>B27</f>
        <v>0</v>
      </c>
    </row>
    <row r="28" spans="1:4" ht="15.75" customHeight="1" x14ac:dyDescent="0.25"/>
    <row r="29" spans="1:4" x14ac:dyDescent="0.25">
      <c r="A29" s="15" t="s">
        <v>36</v>
      </c>
    </row>
    <row r="30" spans="1:4" x14ac:dyDescent="0.25">
      <c r="A30" s="4" t="s">
        <v>37</v>
      </c>
      <c r="B30" s="6"/>
      <c r="C30" s="19">
        <f t="shared" ref="C30:C40" si="0">$B$11</f>
        <v>0</v>
      </c>
      <c r="D30" s="17">
        <f t="shared" ref="D30:D40" si="1">B30*$B$11</f>
        <v>0</v>
      </c>
    </row>
    <row r="31" spans="1:4" x14ac:dyDescent="0.25">
      <c r="A31" s="4" t="s">
        <v>13</v>
      </c>
      <c r="B31" s="6"/>
      <c r="C31" s="19">
        <f t="shared" si="0"/>
        <v>0</v>
      </c>
      <c r="D31" s="17">
        <f t="shared" si="1"/>
        <v>0</v>
      </c>
    </row>
    <row r="32" spans="1:4" x14ac:dyDescent="0.25">
      <c r="A32" s="4" t="s">
        <v>38</v>
      </c>
      <c r="B32" s="6"/>
      <c r="C32" s="19">
        <f t="shared" si="0"/>
        <v>0</v>
      </c>
      <c r="D32" s="17">
        <f t="shared" si="1"/>
        <v>0</v>
      </c>
    </row>
    <row r="33" spans="1:4" x14ac:dyDescent="0.25">
      <c r="A33" s="4" t="s">
        <v>14</v>
      </c>
      <c r="B33" s="6"/>
      <c r="C33" s="19">
        <f t="shared" si="0"/>
        <v>0</v>
      </c>
      <c r="D33" s="17">
        <f t="shared" si="1"/>
        <v>0</v>
      </c>
    </row>
    <row r="34" spans="1:4" x14ac:dyDescent="0.25">
      <c r="A34" s="4" t="s">
        <v>39</v>
      </c>
      <c r="B34" s="6"/>
      <c r="C34" s="19">
        <f t="shared" si="0"/>
        <v>0</v>
      </c>
      <c r="D34" s="17">
        <f t="shared" si="1"/>
        <v>0</v>
      </c>
    </row>
    <row r="35" spans="1:4" x14ac:dyDescent="0.25">
      <c r="A35" s="4" t="s">
        <v>40</v>
      </c>
      <c r="B35" s="6"/>
      <c r="C35" s="19">
        <f t="shared" si="0"/>
        <v>0</v>
      </c>
      <c r="D35" s="17">
        <f t="shared" si="1"/>
        <v>0</v>
      </c>
    </row>
    <row r="36" spans="1:4" x14ac:dyDescent="0.25">
      <c r="A36" s="4" t="s">
        <v>41</v>
      </c>
      <c r="B36" s="6"/>
      <c r="C36" s="19">
        <f t="shared" si="0"/>
        <v>0</v>
      </c>
      <c r="D36" s="17">
        <f t="shared" si="1"/>
        <v>0</v>
      </c>
    </row>
    <row r="37" spans="1:4" x14ac:dyDescent="0.25">
      <c r="A37" s="4" t="s">
        <v>42</v>
      </c>
      <c r="B37" s="6"/>
      <c r="C37" s="19">
        <f t="shared" si="0"/>
        <v>0</v>
      </c>
      <c r="D37" s="17">
        <f t="shared" si="1"/>
        <v>0</v>
      </c>
    </row>
    <row r="38" spans="1:4" x14ac:dyDescent="0.25">
      <c r="A38" s="4" t="s">
        <v>43</v>
      </c>
      <c r="B38" s="6"/>
      <c r="C38" s="19">
        <f t="shared" si="0"/>
        <v>0</v>
      </c>
      <c r="D38" s="17">
        <f t="shared" si="1"/>
        <v>0</v>
      </c>
    </row>
    <row r="39" spans="1:4" x14ac:dyDescent="0.25">
      <c r="A39" s="4" t="s">
        <v>44</v>
      </c>
      <c r="B39" s="6"/>
      <c r="C39" s="19">
        <f t="shared" si="0"/>
        <v>0</v>
      </c>
      <c r="D39" s="17">
        <f t="shared" si="1"/>
        <v>0</v>
      </c>
    </row>
    <row r="40" spans="1:4" x14ac:dyDescent="0.25">
      <c r="A40" s="4" t="s">
        <v>45</v>
      </c>
      <c r="B40" s="6"/>
      <c r="C40" s="19">
        <f t="shared" si="0"/>
        <v>0</v>
      </c>
      <c r="D40" s="17">
        <f t="shared" si="1"/>
        <v>0</v>
      </c>
    </row>
    <row r="42" spans="1:4" ht="15.75" x14ac:dyDescent="0.25">
      <c r="A42" s="7" t="s">
        <v>46</v>
      </c>
      <c r="B42" s="8"/>
      <c r="C42" s="8"/>
      <c r="D42" s="8"/>
    </row>
    <row r="44" spans="1:4" x14ac:dyDescent="0.25">
      <c r="A44" s="5" t="s">
        <v>47</v>
      </c>
      <c r="B44" s="6"/>
      <c r="C44" s="4" t="s">
        <v>48</v>
      </c>
      <c r="D44" s="6"/>
    </row>
    <row r="46" spans="1:4" x14ac:dyDescent="0.25">
      <c r="A46" s="4" t="s">
        <v>49</v>
      </c>
      <c r="B46" s="6"/>
    </row>
    <row r="47" spans="1:4" x14ac:dyDescent="0.25">
      <c r="A47" s="4" t="s">
        <v>50</v>
      </c>
      <c r="B47" s="6"/>
    </row>
    <row r="48" spans="1:4" x14ac:dyDescent="0.25">
      <c r="A48" s="4" t="s">
        <v>51</v>
      </c>
      <c r="B48" s="18">
        <f>B46-B47</f>
        <v>0</v>
      </c>
    </row>
    <row r="49" spans="1:4" x14ac:dyDescent="0.25">
      <c r="A49" s="4" t="s">
        <v>52</v>
      </c>
      <c r="B49" s="6"/>
    </row>
    <row r="50" spans="1:4" x14ac:dyDescent="0.25">
      <c r="A50" s="5" t="s">
        <v>53</v>
      </c>
      <c r="B50" s="20">
        <f>B48+B49</f>
        <v>0</v>
      </c>
    </row>
    <row r="52" spans="1:4" x14ac:dyDescent="0.25">
      <c r="A52" s="4" t="s">
        <v>54</v>
      </c>
      <c r="B52" s="18">
        <f>B50*B11</f>
        <v>0</v>
      </c>
    </row>
    <row r="54" spans="1:4" x14ac:dyDescent="0.25">
      <c r="A54" s="15" t="s">
        <v>55</v>
      </c>
    </row>
    <row r="55" spans="1:4" x14ac:dyDescent="0.25">
      <c r="A55" s="2" t="s">
        <v>56</v>
      </c>
    </row>
    <row r="57" spans="1:4" x14ac:dyDescent="0.25">
      <c r="A57" s="5" t="s">
        <v>57</v>
      </c>
      <c r="B57" s="5" t="s">
        <v>58</v>
      </c>
      <c r="C57" s="5" t="s">
        <v>57</v>
      </c>
      <c r="D57" s="5" t="s">
        <v>58</v>
      </c>
    </row>
    <row r="58" spans="1:4" x14ac:dyDescent="0.25">
      <c r="A58" s="22" t="s">
        <v>1</v>
      </c>
      <c r="B58" s="23">
        <v>2.461E-2</v>
      </c>
      <c r="C58" s="22" t="s">
        <v>7</v>
      </c>
      <c r="D58" s="23">
        <v>1.1769999999999999E-2</v>
      </c>
    </row>
    <row r="59" spans="1:4" x14ac:dyDescent="0.25">
      <c r="A59" s="22" t="s">
        <v>2</v>
      </c>
      <c r="B59" s="23">
        <v>2.247E-2</v>
      </c>
      <c r="C59" s="22" t="s">
        <v>8</v>
      </c>
      <c r="D59" s="23">
        <v>9.6299999999999997E-3</v>
      </c>
    </row>
    <row r="60" spans="1:4" x14ac:dyDescent="0.25">
      <c r="A60" s="22" t="s">
        <v>3</v>
      </c>
      <c r="B60" s="23">
        <v>2.0330000000000001E-2</v>
      </c>
      <c r="C60" s="22" t="s">
        <v>9</v>
      </c>
      <c r="D60" s="23">
        <v>7.4900000000000001E-3</v>
      </c>
    </row>
    <row r="61" spans="1:4" x14ac:dyDescent="0.25">
      <c r="A61" s="22" t="s">
        <v>4</v>
      </c>
      <c r="B61" s="23">
        <v>1.8190000000000001E-2</v>
      </c>
      <c r="C61" s="22" t="s">
        <v>10</v>
      </c>
      <c r="D61" s="23">
        <v>5.3499999999999997E-3</v>
      </c>
    </row>
    <row r="62" spans="1:4" x14ac:dyDescent="0.25">
      <c r="A62" s="22" t="s">
        <v>5</v>
      </c>
      <c r="B62" s="23">
        <v>1.6049999999999998E-2</v>
      </c>
      <c r="C62" s="22" t="s">
        <v>11</v>
      </c>
      <c r="D62" s="23">
        <v>3.2100000000000002E-3</v>
      </c>
    </row>
    <row r="63" spans="1:4" x14ac:dyDescent="0.25">
      <c r="A63" s="22" t="s">
        <v>6</v>
      </c>
      <c r="B63" s="23">
        <v>1.391E-2</v>
      </c>
      <c r="C63" s="22" t="s">
        <v>12</v>
      </c>
      <c r="D63" s="23">
        <v>1.07E-3</v>
      </c>
    </row>
    <row r="65" spans="1:4" x14ac:dyDescent="0.25">
      <c r="A65" s="22" t="s">
        <v>59</v>
      </c>
      <c r="B65" s="24"/>
    </row>
    <row r="66" spans="1:4" x14ac:dyDescent="0.25">
      <c r="A66" s="22" t="s">
        <v>60</v>
      </c>
      <c r="B66" s="18">
        <f>B52*B65</f>
        <v>0</v>
      </c>
    </row>
    <row r="67" spans="1:4" x14ac:dyDescent="0.25">
      <c r="A67" s="22" t="s">
        <v>61</v>
      </c>
      <c r="B67" s="18">
        <f>IF(B52&gt;0,B52/39,0)</f>
        <v>0</v>
      </c>
    </row>
    <row r="68" spans="1:4" x14ac:dyDescent="0.25">
      <c r="A68" s="25" t="s">
        <v>62</v>
      </c>
      <c r="B68" s="26"/>
    </row>
    <row r="69" spans="1:4" x14ac:dyDescent="0.25">
      <c r="A69" s="27" t="s">
        <v>63</v>
      </c>
    </row>
    <row r="72" spans="1:4" ht="15.75" x14ac:dyDescent="0.25">
      <c r="A72" s="7" t="s">
        <v>64</v>
      </c>
      <c r="B72" s="8"/>
      <c r="C72" s="8"/>
      <c r="D72" s="8"/>
    </row>
    <row r="74" spans="1:4" x14ac:dyDescent="0.25">
      <c r="A74" s="28" t="s">
        <v>65</v>
      </c>
      <c r="B74" s="28" t="s">
        <v>66</v>
      </c>
      <c r="C74" s="28" t="s">
        <v>67</v>
      </c>
      <c r="D74" s="28" t="s">
        <v>68</v>
      </c>
    </row>
    <row r="75" spans="1:4" x14ac:dyDescent="0.25">
      <c r="A75" s="22" t="s">
        <v>69</v>
      </c>
      <c r="B75" s="21">
        <f>B66</f>
        <v>0</v>
      </c>
      <c r="C75" s="21">
        <f>B75</f>
        <v>0</v>
      </c>
      <c r="D75" s="21">
        <f>B52-C75</f>
        <v>0</v>
      </c>
    </row>
    <row r="76" spans="1:4" x14ac:dyDescent="0.25">
      <c r="A76" s="22" t="s">
        <v>70</v>
      </c>
      <c r="B76" s="21">
        <f>$B$67</f>
        <v>0</v>
      </c>
      <c r="C76" s="21">
        <f>C75+B76</f>
        <v>0</v>
      </c>
      <c r="D76" s="21">
        <f>$B$52-C76</f>
        <v>0</v>
      </c>
    </row>
    <row r="77" spans="1:4" x14ac:dyDescent="0.25">
      <c r="A77" s="22" t="s">
        <v>71</v>
      </c>
      <c r="B77" s="21">
        <f t="shared" ref="B77:B84" si="2">$B$67</f>
        <v>0</v>
      </c>
      <c r="C77" s="21">
        <f t="shared" ref="C77:C84" si="3">C76+B77</f>
        <v>0</v>
      </c>
      <c r="D77" s="21">
        <f t="shared" ref="D77:D84" si="4">$B$52-C77</f>
        <v>0</v>
      </c>
    </row>
    <row r="78" spans="1:4" x14ac:dyDescent="0.25">
      <c r="A78" s="22" t="s">
        <v>72</v>
      </c>
      <c r="B78" s="21">
        <f t="shared" si="2"/>
        <v>0</v>
      </c>
      <c r="C78" s="21">
        <f t="shared" si="3"/>
        <v>0</v>
      </c>
      <c r="D78" s="21">
        <f t="shared" si="4"/>
        <v>0</v>
      </c>
    </row>
    <row r="79" spans="1:4" x14ac:dyDescent="0.25">
      <c r="A79" s="22" t="s">
        <v>73</v>
      </c>
      <c r="B79" s="21">
        <f t="shared" si="2"/>
        <v>0</v>
      </c>
      <c r="C79" s="21">
        <f t="shared" si="3"/>
        <v>0</v>
      </c>
      <c r="D79" s="21">
        <f t="shared" si="4"/>
        <v>0</v>
      </c>
    </row>
    <row r="80" spans="1:4" x14ac:dyDescent="0.25">
      <c r="A80" s="22" t="s">
        <v>74</v>
      </c>
      <c r="B80" s="21">
        <f t="shared" si="2"/>
        <v>0</v>
      </c>
      <c r="C80" s="21">
        <f t="shared" si="3"/>
        <v>0</v>
      </c>
      <c r="D80" s="21">
        <f t="shared" si="4"/>
        <v>0</v>
      </c>
    </row>
    <row r="81" spans="1:4" x14ac:dyDescent="0.25">
      <c r="A81" s="22" t="s">
        <v>75</v>
      </c>
      <c r="B81" s="21">
        <f t="shared" si="2"/>
        <v>0</v>
      </c>
      <c r="C81" s="21">
        <f t="shared" si="3"/>
        <v>0</v>
      </c>
      <c r="D81" s="21">
        <f t="shared" si="4"/>
        <v>0</v>
      </c>
    </row>
    <row r="82" spans="1:4" x14ac:dyDescent="0.25">
      <c r="A82" s="22" t="s">
        <v>76</v>
      </c>
      <c r="B82" s="21">
        <f t="shared" si="2"/>
        <v>0</v>
      </c>
      <c r="C82" s="21">
        <f t="shared" si="3"/>
        <v>0</v>
      </c>
      <c r="D82" s="21">
        <f t="shared" si="4"/>
        <v>0</v>
      </c>
    </row>
    <row r="83" spans="1:4" x14ac:dyDescent="0.25">
      <c r="A83" s="22" t="s">
        <v>77</v>
      </c>
      <c r="B83" s="21">
        <f t="shared" si="2"/>
        <v>0</v>
      </c>
      <c r="C83" s="21">
        <f t="shared" si="3"/>
        <v>0</v>
      </c>
      <c r="D83" s="21">
        <f t="shared" si="4"/>
        <v>0</v>
      </c>
    </row>
    <row r="84" spans="1:4" x14ac:dyDescent="0.25">
      <c r="A84" s="22" t="s">
        <v>78</v>
      </c>
      <c r="B84" s="21">
        <f t="shared" si="2"/>
        <v>0</v>
      </c>
      <c r="C84" s="21">
        <f t="shared" si="3"/>
        <v>0</v>
      </c>
      <c r="D84" s="21">
        <f t="shared" si="4"/>
        <v>0</v>
      </c>
    </row>
    <row r="86" spans="1:4" ht="15.75" x14ac:dyDescent="0.25">
      <c r="A86" s="29" t="s">
        <v>79</v>
      </c>
      <c r="B86" s="30"/>
      <c r="C86" s="30"/>
      <c r="D86" s="30"/>
    </row>
    <row r="88" spans="1:4" x14ac:dyDescent="0.25">
      <c r="A88" s="4" t="s">
        <v>80</v>
      </c>
    </row>
    <row r="89" spans="1:4" x14ac:dyDescent="0.25">
      <c r="A89" s="4" t="s">
        <v>81</v>
      </c>
    </row>
    <row r="91" spans="1:4" x14ac:dyDescent="0.25">
      <c r="A91" s="5" t="s">
        <v>82</v>
      </c>
      <c r="B91" s="6"/>
    </row>
    <row r="92" spans="1:4" x14ac:dyDescent="0.25">
      <c r="A92" s="4" t="s">
        <v>83</v>
      </c>
      <c r="B92" s="18">
        <f>IF(B91&gt;0,B66+(B91-1)*B67,0)</f>
        <v>0</v>
      </c>
    </row>
    <row r="93" spans="1:4" x14ac:dyDescent="0.25">
      <c r="A93" s="5" t="s">
        <v>84</v>
      </c>
      <c r="B93" s="31">
        <f>B92*0.25</f>
        <v>0</v>
      </c>
    </row>
    <row r="95" spans="1:4" x14ac:dyDescent="0.25">
      <c r="A95" s="4" t="s">
        <v>85</v>
      </c>
      <c r="B95" s="18">
        <f>B92</f>
        <v>0</v>
      </c>
    </row>
    <row r="96" spans="1:4" x14ac:dyDescent="0.25">
      <c r="A96" s="4" t="s">
        <v>86</v>
      </c>
      <c r="B96" s="18">
        <f>B95*0.42</f>
        <v>0</v>
      </c>
    </row>
    <row r="97" spans="1:4" x14ac:dyDescent="0.25">
      <c r="A97" s="5" t="s">
        <v>87</v>
      </c>
      <c r="B97" s="32">
        <f>B96-B93</f>
        <v>0</v>
      </c>
    </row>
    <row r="99" spans="1:4" x14ac:dyDescent="0.25">
      <c r="A99" s="2" t="s">
        <v>88</v>
      </c>
    </row>
    <row r="102" spans="1:4" x14ac:dyDescent="0.25">
      <c r="A102" s="14" t="s">
        <v>89</v>
      </c>
      <c r="B102" s="33"/>
      <c r="C102" s="33"/>
      <c r="D102" s="34">
        <f>SUM(D25:D27)+SUM(D30:D40)+B68</f>
        <v>0</v>
      </c>
    </row>
    <row r="105" spans="1:4" ht="15.75" x14ac:dyDescent="0.25">
      <c r="A105" s="7" t="s">
        <v>90</v>
      </c>
      <c r="B105" s="8"/>
      <c r="C105" s="8"/>
      <c r="D105" s="8"/>
    </row>
    <row r="107" spans="1:4" x14ac:dyDescent="0.25">
      <c r="A107" s="5" t="s">
        <v>91</v>
      </c>
      <c r="B107" s="21">
        <f>B18</f>
        <v>1500</v>
      </c>
    </row>
    <row r="108" spans="1:4" x14ac:dyDescent="0.25">
      <c r="A108" s="5" t="s">
        <v>92</v>
      </c>
      <c r="B108" s="21">
        <f>D102</f>
        <v>0</v>
      </c>
    </row>
    <row r="109" spans="1:4" x14ac:dyDescent="0.25">
      <c r="A109" s="4" t="s">
        <v>93</v>
      </c>
      <c r="B109" s="21">
        <f>B108-B107</f>
        <v>-1500</v>
      </c>
    </row>
    <row r="111" spans="1:4" x14ac:dyDescent="0.25">
      <c r="A111" s="35" t="s">
        <v>94</v>
      </c>
      <c r="B111" s="36" t="str">
        <f>IF(B108&gt;B107,"Regular Method","Simplified Method")</f>
        <v>Simplified Method</v>
      </c>
    </row>
    <row r="112" spans="1:4" x14ac:dyDescent="0.25">
      <c r="A112" s="35" t="s">
        <v>95</v>
      </c>
      <c r="B112" s="37">
        <f>MAX(B107,B108)</f>
        <v>1500</v>
      </c>
    </row>
    <row r="114" spans="1:4" x14ac:dyDescent="0.25">
      <c r="A114" s="2" t="s">
        <v>96</v>
      </c>
    </row>
    <row r="115" spans="1:4" x14ac:dyDescent="0.25">
      <c r="A115" s="2" t="s">
        <v>97</v>
      </c>
    </row>
    <row r="117" spans="1:4" x14ac:dyDescent="0.25">
      <c r="A117" s="38" t="s">
        <v>98</v>
      </c>
      <c r="B117" s="39"/>
      <c r="C117" s="39"/>
      <c r="D117" s="39"/>
    </row>
    <row r="118" spans="1:4" x14ac:dyDescent="0.25">
      <c r="A118" s="40" t="s">
        <v>99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Office 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John Eiduk</cp:lastModifiedBy>
  <cp:revision>0</cp:revision>
  <dcterms:created xsi:type="dcterms:W3CDTF">2025-11-06T16:24:14Z</dcterms:created>
  <dcterms:modified xsi:type="dcterms:W3CDTF">2026-02-18T18:51:52Z</dcterms:modified>
  <dc:language>en-US</dc:language>
</cp:coreProperties>
</file>